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/>
</workbook>
</file>

<file path=xl/sharedStrings.xml><?xml version="1.0" encoding="utf-8"?>
<sst xmlns="http://schemas.openxmlformats.org/spreadsheetml/2006/main" count="475" uniqueCount="212">
  <si>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</si>
  <si>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</si>
  <si>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</si>
  <si>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</si>
  <si>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</si>
  <si>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</si>
  <si>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</si>
  <si>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</si>
  <si>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</si>
  <si>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</si>
  <si>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</si>
  <si>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</si>
  <si>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</si>
  <si>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</si>
  <si>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</si>
  <si>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</si>
  <si>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</si>
  <si>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</si>
  <si>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</si>
  <si>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</si>
  <si>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</si>
  <si>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</si>
  <si>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</si>
  <si>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</si>
  <si>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</si>
  <si>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</si>
  <si>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</si>
  <si>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</si>
  <si>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</si>
  <si>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</si>
  <si>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</si>
  <si>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</si>
  <si>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</si>
  <si>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</si>
  <si>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</si>
  <si>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</si>
  <si>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</si>
  <si>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</si>
  <si>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</si>
  <si>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</si>
  <si>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</si>
  <si>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</si>
  <si>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</si>
  <si>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</si>
  <si>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</si>
  <si>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</si>
  <si>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</si>
  <si>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</si>
  <si>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</si>
  <si>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</si>
  <si>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</si>
  <si>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</si>
  <si>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</si>
  <si>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</si>
  <si>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</si>
  <si>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</si>
  <si>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</si>
  <si>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</si>
  <si>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</si>
  <si>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</si>
  <si>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</si>
  <si>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</si>
  <si>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</si>
  <si>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</si>
  <si>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</si>
  <si>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</si>
  <si>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</si>
  <si>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</si>
  <si>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</si>
  <si>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</si>
  <si>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</si>
  <si>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</si>
  <si>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</si>
  <si>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</si>
  <si>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</si>
  <si>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</si>
  <si>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</si>
  <si>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</si>
  <si>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</si>
  <si>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</si>
  <si>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</si>
  <si>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</si>
  <si>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</si>
  <si>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</si>
  <si>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</si>
  <si>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</si>
  <si>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</si>
  <si>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</si>
  <si>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</si>
  <si>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</si>
  <si>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</si>
  <si>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</si>
  <si>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</si>
  <si>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</si>
  <si>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</si>
  <si>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</si>
  <si>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</si>
  <si>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</si>
  <si>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</si>
  <si>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</si>
  <si>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</si>
  <si>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</si>
  <si>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</si>
  <si>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</si>
  <si>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</si>
  <si>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</si>
  <si>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</si>
  <si>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</si>
  <si>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</si>
  <si>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</si>
  <si>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</si>
  <si>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</si>
  <si>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</si>
  <si>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</si>
  <si>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</si>
  <si>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</si>
  <si>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</si>
  <si>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</si>
  <si>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</si>
  <si>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</si>
  <si>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</si>
  <si>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</si>
  <si>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</si>
  <si>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</si>
  <si>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</si>
  <si>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</si>
  <si>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</si>
  <si>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</si>
  <si>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</si>
  <si>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</si>
  <si>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</si>
  <si>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</si>
  <si>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</si>
  <si>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</si>
  <si>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</si>
  <si>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</si>
  <si>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</si>
  <si>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</si>
  <si>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</si>
  <si>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</si>
  <si>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</si>
  <si>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</si>
  <si>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</si>
  <si>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</si>
  <si>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</si>
  <si>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</si>
  <si>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</si>
  <si>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</si>
  <si>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</si>
  <si>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</si>
  <si>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</si>
  <si>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</si>
  <si>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</si>
  <si>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</si>
  <si>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</si>
  <si>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</si>
  <si>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</si>
  <si>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</si>
  <si>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</si>
  <si>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</si>
  <si>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</si>
  <si>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</si>
  <si>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</si>
  <si>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</si>
  <si>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</si>
  <si>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</si>
  <si>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</si>
  <si>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</si>
  <si>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</si>
  <si>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</si>
  <si>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</si>
  <si>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</si>
  <si>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</si>
  <si>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</si>
  <si>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</si>
  <si>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</si>
  <si>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</si>
  <si>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</si>
  <si>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</si>
  <si>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</si>
  <si>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</si>
  <si>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</si>
  <si>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</si>
  <si>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</si>
  <si>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</si>
  <si>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</si>
  <si>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</si>
  <si>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</si>
  <si>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</si>
  <si>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</si>
  <si>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</si>
  <si>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</si>
  <si>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</si>
  <si>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</si>
  <si>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</si>
  <si>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</si>
  <si>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</si>
  <si>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</si>
  <si>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</si>
  <si>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</si>
  <si>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</si>
  <si>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</si>
  <si>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</si>
  <si>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</si>
  <si>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</si>
  <si>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</si>
  <si>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долг</t>
  </si>
  <si>
    <t>Отчет о выполнении договора управления за 2015 г. по многоквартирному жилому дому №36 по ул.З.Космодемьянской</t>
  </si>
  <si>
    <t>по графику:То вентканалов и ТО дымоходов 3 раза в год, прочистка и ремонт вентканалов и дымоходов по необходимости</t>
  </si>
  <si>
    <t>6 рз в неделю</t>
  </si>
  <si>
    <t>6 раз в неделю</t>
  </si>
  <si>
    <t>(по графику: консервация - раз в год, опрессовка - раз в год, ТО системы отопления-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</si>
</sst>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2" fontId="1" fillId="0" borderId="14" xfId="0" applyNumberFormat="1" applyFont="1" applyBorder="1" applyAlignment="1">
      <alignment vertical="top" wrapText="1"/>
    </xf>
    <xf numFmtId="0" fontId="10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18" sqref="C18:C19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  <col min="6" max="6" width="11.28125" style="0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9.29</v>
      </c>
      <c r="C2">
        <v>290.7</v>
      </c>
      <c r="D2" s="40">
        <f>B2*C2</f>
        <v>2700.6029999999996</v>
      </c>
    </row>
    <row r="3" spans="1:4" ht="12.75">
      <c r="A3" t="s">
        <v>131</v>
      </c>
      <c r="B3">
        <v>9.29</v>
      </c>
      <c r="C3">
        <v>290.7</v>
      </c>
      <c r="D3" s="40">
        <f aca="true" t="shared" si="0" ref="D3:D13">B3*C3</f>
        <v>2700.6029999999996</v>
      </c>
    </row>
    <row r="4" spans="1:4" ht="12.75">
      <c r="A4" t="s">
        <v>132</v>
      </c>
      <c r="B4">
        <v>9.29</v>
      </c>
      <c r="C4">
        <v>290.7</v>
      </c>
      <c r="D4" s="40">
        <f t="shared" si="0"/>
        <v>2700.6029999999996</v>
      </c>
    </row>
    <row r="5" spans="1:4" ht="12.75">
      <c r="A5" t="s">
        <v>133</v>
      </c>
      <c r="B5">
        <v>9.29</v>
      </c>
      <c r="C5">
        <v>290.7</v>
      </c>
      <c r="D5" s="40">
        <f t="shared" si="0"/>
        <v>2700.6029999999996</v>
      </c>
    </row>
    <row r="6" spans="1:4" ht="12.75">
      <c r="A6" t="s">
        <v>134</v>
      </c>
      <c r="B6">
        <v>9.29</v>
      </c>
      <c r="C6">
        <v>290.7</v>
      </c>
      <c r="D6" s="40">
        <f t="shared" si="0"/>
        <v>2700.6029999999996</v>
      </c>
    </row>
    <row r="7" spans="1:4" ht="12.75">
      <c r="A7" t="s">
        <v>135</v>
      </c>
      <c r="B7">
        <v>9.29</v>
      </c>
      <c r="C7">
        <v>290.7</v>
      </c>
      <c r="D7" s="40">
        <f t="shared" si="0"/>
        <v>2700.6029999999996</v>
      </c>
    </row>
    <row r="8" spans="1:4" ht="12.75">
      <c r="A8" t="s">
        <v>136</v>
      </c>
      <c r="B8">
        <v>9.29</v>
      </c>
      <c r="C8">
        <v>290.7</v>
      </c>
      <c r="D8" s="40">
        <f t="shared" si="0"/>
        <v>2700.6029999999996</v>
      </c>
    </row>
    <row r="9" spans="1:4" ht="12.75">
      <c r="A9" t="s">
        <v>137</v>
      </c>
      <c r="B9">
        <v>9.29</v>
      </c>
      <c r="C9">
        <v>290.7</v>
      </c>
      <c r="D9" s="40">
        <f t="shared" si="0"/>
        <v>2700.6029999999996</v>
      </c>
    </row>
    <row r="10" spans="1:4" ht="12.75">
      <c r="A10" t="s">
        <v>138</v>
      </c>
      <c r="B10">
        <v>9.29</v>
      </c>
      <c r="C10">
        <v>290.7</v>
      </c>
      <c r="D10" s="40">
        <f t="shared" si="0"/>
        <v>2700.6029999999996</v>
      </c>
    </row>
    <row r="11" spans="1:4" ht="12.75">
      <c r="A11" t="s">
        <v>139</v>
      </c>
      <c r="B11">
        <v>9.29</v>
      </c>
      <c r="C11">
        <v>290.7</v>
      </c>
      <c r="D11" s="40">
        <f t="shared" si="0"/>
        <v>2700.6029999999996</v>
      </c>
    </row>
    <row r="12" spans="1:4" ht="12.75">
      <c r="A12" t="s">
        <v>140</v>
      </c>
      <c r="B12">
        <v>9.29</v>
      </c>
      <c r="C12">
        <v>290.7</v>
      </c>
      <c r="D12" s="40">
        <f t="shared" si="0"/>
        <v>2700.6029999999996</v>
      </c>
    </row>
    <row r="13" spans="1:4" ht="12.75">
      <c r="A13" t="s">
        <v>141</v>
      </c>
      <c r="B13">
        <v>9.29</v>
      </c>
      <c r="C13">
        <v>290.7</v>
      </c>
      <c r="D13" s="40">
        <f t="shared" si="0"/>
        <v>2700.6029999999996</v>
      </c>
    </row>
    <row r="14" ht="12.75">
      <c r="D14" s="40">
        <f>SUM(D2:D13)</f>
        <v>32407.235999999994</v>
      </c>
    </row>
    <row r="16" spans="2:4" ht="12.75">
      <c r="B16" s="53" t="s">
        <v>184</v>
      </c>
      <c r="C16" s="53" t="s">
        <v>185</v>
      </c>
      <c r="D16" s="53" t="s">
        <v>206</v>
      </c>
    </row>
    <row r="17" spans="2:4" ht="6.75" customHeight="1">
      <c r="B17" s="53"/>
      <c r="C17" s="53"/>
      <c r="D17" s="53"/>
    </row>
    <row r="18" spans="1:4" ht="12.75">
      <c r="A18" t="s">
        <v>183</v>
      </c>
      <c r="B18" s="51">
        <f>21209.47+31799.63+10564.02-107.57</f>
        <v>63465.55000000001</v>
      </c>
      <c r="C18" s="52">
        <f>B18/B22*C22</f>
        <v>67533.29084177036</v>
      </c>
      <c r="D18" s="51">
        <f>B18/B22*D22</f>
        <v>1070.7562277116638</v>
      </c>
    </row>
    <row r="19" spans="1:4" ht="12.75">
      <c r="A19" t="s">
        <v>190</v>
      </c>
      <c r="B19" s="51">
        <f>3290.71+1686.06+5058.18</f>
        <v>10034.95</v>
      </c>
      <c r="C19" s="52">
        <f>B19/B22*C22</f>
        <v>10678.126904007346</v>
      </c>
      <c r="D19" s="51">
        <f>B19/B22*D22</f>
        <v>169.30421633902424</v>
      </c>
    </row>
    <row r="20" spans="1:4" ht="12.75">
      <c r="A20" t="s">
        <v>191</v>
      </c>
      <c r="B20" s="51">
        <f>7743.98+16246.02</f>
        <v>23990</v>
      </c>
      <c r="C20" s="52">
        <f>B20/B22*C22</f>
        <v>25527.607454659585</v>
      </c>
      <c r="D20" s="52">
        <f>B20/B22*D22</f>
        <v>404.7462269341841</v>
      </c>
    </row>
    <row r="21" spans="1:4" ht="12.75">
      <c r="A21" t="s">
        <v>192</v>
      </c>
      <c r="B21" s="51">
        <f>7091.99+15421.38</f>
        <v>22513.37</v>
      </c>
      <c r="C21" s="52">
        <f>B21/B22*C22</f>
        <v>23956.334799562712</v>
      </c>
      <c r="D21" s="52">
        <f>B21/B22*D22</f>
        <v>379.8333290151418</v>
      </c>
    </row>
    <row r="22" spans="2:4" ht="12.75">
      <c r="B22" s="51">
        <f>SUM(B18:B21)</f>
        <v>120003.87000000001</v>
      </c>
      <c r="C22" s="52">
        <f>49052.28+70624.28+8018.8</f>
        <v>127695.36</v>
      </c>
      <c r="D22" s="52">
        <f>9716.13+B22-C22</f>
        <v>2024.640000000014</v>
      </c>
    </row>
    <row r="24" spans="1:2" ht="12.75">
      <c r="A24" t="s">
        <v>130</v>
      </c>
      <c r="B24">
        <v>6125.06</v>
      </c>
    </row>
    <row r="25" spans="1:2" ht="12.75">
      <c r="A25" t="s">
        <v>131</v>
      </c>
      <c r="B25">
        <v>6125.04</v>
      </c>
    </row>
    <row r="26" spans="1:2" ht="12.75">
      <c r="A26" t="s">
        <v>132</v>
      </c>
      <c r="B26">
        <v>6125.04</v>
      </c>
    </row>
    <row r="27" spans="1:2" ht="12.75">
      <c r="A27" t="s">
        <v>133</v>
      </c>
      <c r="B27">
        <v>6125.04</v>
      </c>
    </row>
    <row r="28" spans="1:2" ht="12.75">
      <c r="A28" t="s">
        <v>134</v>
      </c>
      <c r="B28">
        <v>6125.04</v>
      </c>
    </row>
    <row r="29" spans="1:2" ht="12.75">
      <c r="A29" t="s">
        <v>135</v>
      </c>
      <c r="B29">
        <v>6125.04</v>
      </c>
    </row>
    <row r="30" spans="1:2" ht="12.75">
      <c r="A30" t="s">
        <v>136</v>
      </c>
      <c r="B30">
        <v>6232.61</v>
      </c>
    </row>
    <row r="31" spans="1:2" ht="12.75">
      <c r="A31" t="s">
        <v>137</v>
      </c>
      <c r="B31">
        <v>6017.47</v>
      </c>
    </row>
    <row r="32" spans="1:2" ht="12.75">
      <c r="A32" t="s">
        <v>138</v>
      </c>
      <c r="B32">
        <v>6125.04</v>
      </c>
    </row>
    <row r="33" spans="1:2" ht="12.75">
      <c r="A33" t="s">
        <v>139</v>
      </c>
      <c r="B33">
        <v>6125.04</v>
      </c>
    </row>
    <row r="34" spans="1:2" ht="12.75">
      <c r="A34" t="s">
        <v>140</v>
      </c>
      <c r="B34">
        <v>6125.04</v>
      </c>
    </row>
    <row r="35" spans="1:2" ht="12.75">
      <c r="A35" t="s">
        <v>141</v>
      </c>
      <c r="B35">
        <v>6125.04</v>
      </c>
    </row>
    <row r="36" ht="12.75">
      <c r="B36">
        <f>SUM(B24:B35)</f>
        <v>73500.5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5">
      <selection activeCell="N12" sqref="N12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6" t="s">
        <v>129</v>
      </c>
      <c r="B1" s="56" t="s">
        <v>143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6"/>
    </row>
    <row r="2" spans="1:14" ht="30.75" customHeight="1">
      <c r="A2" s="56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/>
      <c r="C3" s="6"/>
      <c r="D3" s="6"/>
      <c r="E3" s="6"/>
      <c r="F3" s="6"/>
      <c r="G3" s="6"/>
      <c r="H3" s="6"/>
      <c r="I3" s="6"/>
      <c r="J3" s="6"/>
      <c r="K3" s="6">
        <v>400.46</v>
      </c>
      <c r="L3" s="6">
        <v>1671.23</v>
      </c>
      <c r="M3" s="6"/>
      <c r="N3" s="8">
        <f>SUM(B3:M3)</f>
        <v>2071.69</v>
      </c>
    </row>
    <row r="4" spans="1:14" ht="33" customHeight="1">
      <c r="A4" s="7" t="s">
        <v>145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125</v>
      </c>
      <c r="B5" s="33">
        <v>497.1</v>
      </c>
      <c r="C5" s="33">
        <v>497.1</v>
      </c>
      <c r="D5" s="33">
        <v>497.1</v>
      </c>
      <c r="E5" s="33">
        <v>497.1</v>
      </c>
      <c r="F5" s="33">
        <v>497.1</v>
      </c>
      <c r="G5" s="33">
        <v>497.1</v>
      </c>
      <c r="H5" s="33">
        <v>497.1</v>
      </c>
      <c r="I5" s="33">
        <v>497.1</v>
      </c>
      <c r="J5" s="33">
        <v>497.1</v>
      </c>
      <c r="K5" s="33">
        <v>497.1</v>
      </c>
      <c r="L5" s="33">
        <v>497.1</v>
      </c>
      <c r="M5" s="33">
        <v>497.1</v>
      </c>
      <c r="N5" s="9">
        <f t="shared" si="0"/>
        <v>5965.200000000001</v>
      </c>
    </row>
    <row r="6" spans="1:14" ht="48" customHeight="1">
      <c r="A6" s="32" t="s">
        <v>128</v>
      </c>
      <c r="B6" s="33">
        <v>715.12</v>
      </c>
      <c r="C6" s="33">
        <v>715.12</v>
      </c>
      <c r="D6" s="33">
        <v>715.12</v>
      </c>
      <c r="E6" s="33">
        <v>715.12</v>
      </c>
      <c r="F6" s="33">
        <v>715.12</v>
      </c>
      <c r="G6" s="33">
        <v>715.12</v>
      </c>
      <c r="H6" s="33">
        <v>715.12</v>
      </c>
      <c r="I6" s="33">
        <v>715.12</v>
      </c>
      <c r="J6" s="33">
        <v>715.12</v>
      </c>
      <c r="K6" s="33">
        <v>715.12</v>
      </c>
      <c r="L6" s="33">
        <v>715.12</v>
      </c>
      <c r="M6" s="33">
        <v>715.12</v>
      </c>
      <c r="N6" s="9">
        <f t="shared" si="0"/>
        <v>8581.44</v>
      </c>
    </row>
    <row r="7" spans="1:14" ht="42.75" customHeight="1">
      <c r="A7" s="7" t="s">
        <v>124</v>
      </c>
      <c r="B7" s="6"/>
      <c r="C7" s="6"/>
      <c r="D7" s="6"/>
      <c r="E7" s="6"/>
      <c r="F7" s="6"/>
      <c r="G7" s="6"/>
      <c r="H7" s="6">
        <v>1300</v>
      </c>
      <c r="I7" s="6"/>
      <c r="J7" s="6"/>
      <c r="K7" s="6"/>
      <c r="L7" s="6"/>
      <c r="M7" s="6">
        <v>480</v>
      </c>
      <c r="N7" s="8">
        <f t="shared" si="0"/>
        <v>1780</v>
      </c>
    </row>
    <row r="8" spans="1:14" ht="33" customHeight="1">
      <c r="A8" s="7" t="s">
        <v>161</v>
      </c>
      <c r="B8" s="6">
        <v>52.88</v>
      </c>
      <c r="C8" s="6">
        <v>455.8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1037.48</v>
      </c>
    </row>
    <row r="9" spans="1:14" ht="33" customHeight="1">
      <c r="A9" s="7" t="s">
        <v>122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>
        <v>2212.54</v>
      </c>
      <c r="H10" s="6"/>
      <c r="I10" s="6"/>
      <c r="J10" s="6"/>
      <c r="K10" s="6"/>
      <c r="L10" s="6"/>
      <c r="M10" s="6"/>
      <c r="N10" s="8">
        <f t="shared" si="0"/>
        <v>2212.54</v>
      </c>
    </row>
    <row r="11" spans="1:14" ht="38.25">
      <c r="A11" s="32" t="s">
        <v>119</v>
      </c>
      <c r="B11" s="33">
        <v>107.56</v>
      </c>
      <c r="C11" s="33">
        <v>107.56</v>
      </c>
      <c r="D11" s="33">
        <v>107.56</v>
      </c>
      <c r="E11" s="33">
        <v>107.56</v>
      </c>
      <c r="F11" s="33">
        <v>107.56</v>
      </c>
      <c r="G11" s="33">
        <v>107.56</v>
      </c>
      <c r="H11" s="33">
        <v>107.56</v>
      </c>
      <c r="I11" s="33">
        <v>107.56</v>
      </c>
      <c r="J11" s="33">
        <v>107.56</v>
      </c>
      <c r="K11" s="33">
        <v>107.56</v>
      </c>
      <c r="L11" s="33">
        <v>107.56</v>
      </c>
      <c r="M11" s="33">
        <v>107.56</v>
      </c>
      <c r="N11" s="9">
        <f t="shared" si="0"/>
        <v>1290.7199999999996</v>
      </c>
    </row>
    <row r="12" spans="1:14" ht="29.25" customHeight="1">
      <c r="A12" s="32" t="s">
        <v>127</v>
      </c>
      <c r="B12" s="33">
        <v>456.4</v>
      </c>
      <c r="C12" s="33">
        <v>456.4</v>
      </c>
      <c r="D12" s="33">
        <v>456.4</v>
      </c>
      <c r="E12" s="33">
        <v>456.4</v>
      </c>
      <c r="F12" s="33">
        <v>456.4</v>
      </c>
      <c r="G12" s="33">
        <v>456.4</v>
      </c>
      <c r="H12" s="33">
        <v>456.4</v>
      </c>
      <c r="I12" s="33">
        <v>456.4</v>
      </c>
      <c r="J12" s="33">
        <v>456.4</v>
      </c>
      <c r="K12" s="33">
        <v>456.4</v>
      </c>
      <c r="L12" s="33">
        <v>456.4</v>
      </c>
      <c r="M12" s="33">
        <v>456.4</v>
      </c>
      <c r="N12" s="9">
        <f t="shared" si="0"/>
        <v>5476.799999999999</v>
      </c>
    </row>
    <row r="13" spans="1:14" ht="36.75" customHeight="1">
      <c r="A13" s="7" t="s">
        <v>126</v>
      </c>
      <c r="B13" s="6">
        <v>258.72</v>
      </c>
      <c r="C13" s="6">
        <v>258.72</v>
      </c>
      <c r="D13" s="6">
        <v>258.72</v>
      </c>
      <c r="E13" s="6">
        <v>258.72</v>
      </c>
      <c r="F13" s="6">
        <v>258.72</v>
      </c>
      <c r="G13" s="6">
        <v>258.72</v>
      </c>
      <c r="H13" s="6">
        <v>258.72</v>
      </c>
      <c r="I13" s="6">
        <v>258.72</v>
      </c>
      <c r="J13" s="6">
        <v>258.72</v>
      </c>
      <c r="K13" s="6">
        <v>258.72</v>
      </c>
      <c r="L13" s="6">
        <v>258.72</v>
      </c>
      <c r="M13" s="6">
        <v>258.72</v>
      </c>
      <c r="N13" s="8">
        <f t="shared" si="0"/>
        <v>3104.6400000000012</v>
      </c>
    </row>
    <row r="14" spans="1:14" ht="27" customHeight="1" thickBot="1">
      <c r="A14" s="34" t="s">
        <v>123</v>
      </c>
      <c r="B14" s="35">
        <v>772.2</v>
      </c>
      <c r="C14" s="35">
        <v>862.56</v>
      </c>
      <c r="D14" s="35">
        <v>862.56</v>
      </c>
      <c r="E14" s="35">
        <v>862.56</v>
      </c>
      <c r="F14" s="35">
        <v>862.56</v>
      </c>
      <c r="G14" s="35">
        <v>862.56</v>
      </c>
      <c r="H14" s="35">
        <v>869.95</v>
      </c>
      <c r="I14" s="35">
        <v>869.95</v>
      </c>
      <c r="J14" s="35">
        <v>869.95</v>
      </c>
      <c r="K14" s="35">
        <v>869.95</v>
      </c>
      <c r="L14" s="35">
        <v>869.95</v>
      </c>
      <c r="M14" s="35">
        <v>869.95</v>
      </c>
      <c r="N14" s="36">
        <f t="shared" si="0"/>
        <v>10304.7</v>
      </c>
    </row>
    <row r="15" spans="1:14" ht="30.75" customHeight="1" thickBot="1">
      <c r="A15" s="37" t="s">
        <v>144</v>
      </c>
      <c r="B15" s="38">
        <f>SUM(B3:B14)</f>
        <v>2859.9799999999996</v>
      </c>
      <c r="C15" s="38">
        <f aca="true" t="shared" si="1" ref="C15:M15">SUM(C3:C14)</f>
        <v>3353.2599999999998</v>
      </c>
      <c r="D15" s="38">
        <f t="shared" si="1"/>
        <v>2950.3399999999997</v>
      </c>
      <c r="E15" s="38">
        <f t="shared" si="1"/>
        <v>2950.3399999999997</v>
      </c>
      <c r="F15" s="38">
        <f t="shared" si="1"/>
        <v>3625.5400000000004</v>
      </c>
      <c r="G15" s="38">
        <f t="shared" si="1"/>
        <v>5162.880000000001</v>
      </c>
      <c r="H15" s="38">
        <f t="shared" si="1"/>
        <v>4257.7300000000005</v>
      </c>
      <c r="I15" s="38">
        <f t="shared" si="1"/>
        <v>2957.7299999999996</v>
      </c>
      <c r="J15" s="38">
        <f t="shared" si="1"/>
        <v>3576.9300000000003</v>
      </c>
      <c r="K15" s="38">
        <f t="shared" si="1"/>
        <v>3358.1899999999996</v>
      </c>
      <c r="L15" s="38">
        <f t="shared" si="1"/>
        <v>4628.96</v>
      </c>
      <c r="M15" s="38">
        <f t="shared" si="1"/>
        <v>3437.7299999999996</v>
      </c>
      <c r="N15" s="39">
        <f>SUM(B15:M15)</f>
        <v>43119.61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120">
      <selection activeCell="E123" sqref="E123:E1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8" t="s">
        <v>207</v>
      </c>
      <c r="B1" s="68"/>
      <c r="C1" s="68"/>
      <c r="D1" s="68"/>
      <c r="E1" s="68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7" t="s">
        <v>12</v>
      </c>
      <c r="B6" s="58"/>
      <c r="C6" s="58"/>
      <c r="D6" s="58"/>
      <c r="E6" s="58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46071.77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73500.50000000001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Лист1!B18+Лист1!B19-E12-E13</f>
        <v>35616.46400000002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32407.235999999994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5476.799999999999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78211.4177457777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Лист1!C18+Лист1!C19</f>
        <v>78211.4177457777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78211.4177457777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76452.66000000002</v>
      </c>
    </row>
    <row r="23" spans="1:5" ht="39.75" customHeight="1" thickBot="1">
      <c r="A23" s="2" t="s">
        <v>56</v>
      </c>
      <c r="B23" s="45" t="s">
        <v>187</v>
      </c>
      <c r="C23" s="1" t="s">
        <v>15</v>
      </c>
      <c r="D23" s="45" t="s">
        <v>187</v>
      </c>
      <c r="E23" s="3">
        <v>0</v>
      </c>
    </row>
    <row r="24" spans="1:5" ht="62.25" customHeight="1" thickBot="1">
      <c r="A24" s="46" t="s">
        <v>188</v>
      </c>
      <c r="B24" s="47" t="s">
        <v>189</v>
      </c>
      <c r="C24" s="1" t="s">
        <v>15</v>
      </c>
      <c r="D24" s="47" t="s">
        <v>189</v>
      </c>
      <c r="E24" s="54">
        <f>Лист1!D22</f>
        <v>2024.640000000014</v>
      </c>
    </row>
    <row r="25" spans="1:5" ht="39.75" customHeight="1" thickBot="1">
      <c r="A25" s="57" t="s">
        <v>58</v>
      </c>
      <c r="B25" s="58"/>
      <c r="C25" s="58"/>
      <c r="D25" s="58"/>
      <c r="E25" s="58"/>
    </row>
    <row r="26" spans="1:7" ht="39.75" customHeight="1" thickBot="1">
      <c r="A26" s="2" t="s">
        <v>59</v>
      </c>
      <c r="B26" s="69" t="s">
        <v>60</v>
      </c>
      <c r="C26" s="70"/>
      <c r="D26" s="71"/>
      <c r="E26" s="29" t="s">
        <v>62</v>
      </c>
      <c r="F26" s="30"/>
      <c r="G26" s="30"/>
    </row>
    <row r="27" spans="1:5" ht="39.75" customHeight="1" thickBot="1">
      <c r="A27" s="12" t="s">
        <v>150</v>
      </c>
      <c r="B27" s="65" t="s">
        <v>180</v>
      </c>
      <c r="C27" s="66"/>
      <c r="D27" s="67"/>
      <c r="E27" s="17">
        <f>'стоимость работ по видам'!N3+'стоимость работ по видам'!N4</f>
        <v>2071.69</v>
      </c>
    </row>
    <row r="28" spans="1:5" ht="39.75" customHeight="1" thickBot="1">
      <c r="A28" s="12" t="s">
        <v>151</v>
      </c>
      <c r="B28" s="75" t="s">
        <v>125</v>
      </c>
      <c r="C28" s="76"/>
      <c r="D28" s="77"/>
      <c r="E28" s="3">
        <f>'стоимость работ по видам'!N5</f>
        <v>5965.200000000001</v>
      </c>
    </row>
    <row r="29" spans="1:5" ht="39.75" customHeight="1" thickBot="1">
      <c r="A29" s="12" t="s">
        <v>152</v>
      </c>
      <c r="B29" s="75" t="s">
        <v>128</v>
      </c>
      <c r="C29" s="76"/>
      <c r="D29" s="77"/>
      <c r="E29" s="3">
        <f>'стоимость работ по видам'!N6</f>
        <v>8581.44</v>
      </c>
    </row>
    <row r="30" spans="1:5" ht="39.75" customHeight="1" thickBot="1">
      <c r="A30" s="12" t="s">
        <v>153</v>
      </c>
      <c r="B30" s="75" t="s">
        <v>124</v>
      </c>
      <c r="C30" s="76"/>
      <c r="D30" s="77"/>
      <c r="E30" s="3">
        <f>'стоимость работ по видам'!N7</f>
        <v>1780</v>
      </c>
    </row>
    <row r="31" spans="1:5" ht="39.75" customHeight="1" thickBot="1">
      <c r="A31" s="12" t="s">
        <v>154</v>
      </c>
      <c r="B31" s="75" t="s">
        <v>162</v>
      </c>
      <c r="C31" s="76"/>
      <c r="D31" s="77"/>
      <c r="E31" s="3">
        <f>'стоимость работ по видам'!N8</f>
        <v>1037.48</v>
      </c>
    </row>
    <row r="32" spans="1:5" ht="39.75" customHeight="1" thickBot="1">
      <c r="A32" s="12" t="s">
        <v>155</v>
      </c>
      <c r="B32" s="75" t="s">
        <v>122</v>
      </c>
      <c r="C32" s="76"/>
      <c r="D32" s="77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65" t="s">
        <v>120</v>
      </c>
      <c r="C33" s="66"/>
      <c r="D33" s="67"/>
      <c r="E33" s="3">
        <f>'стоимость работ по видам'!N10</f>
        <v>2212.54</v>
      </c>
    </row>
    <row r="34" spans="1:5" ht="39.75" customHeight="1" thickBot="1">
      <c r="A34" s="12" t="s">
        <v>157</v>
      </c>
      <c r="B34" s="65" t="s">
        <v>119</v>
      </c>
      <c r="C34" s="66"/>
      <c r="D34" s="67"/>
      <c r="E34" s="3">
        <f>'стоимость работ по видам'!N11</f>
        <v>1290.7199999999996</v>
      </c>
    </row>
    <row r="35" spans="1:5" ht="39.75" customHeight="1" thickBot="1">
      <c r="A35" s="12" t="s">
        <v>158</v>
      </c>
      <c r="B35" s="65" t="s">
        <v>127</v>
      </c>
      <c r="C35" s="66"/>
      <c r="D35" s="67"/>
      <c r="E35" s="3">
        <f>'стоимость работ по видам'!N12</f>
        <v>5476.799999999999</v>
      </c>
    </row>
    <row r="36" spans="1:5" ht="39.75" customHeight="1" thickBot="1">
      <c r="A36" s="12" t="s">
        <v>159</v>
      </c>
      <c r="B36" s="65" t="s">
        <v>126</v>
      </c>
      <c r="C36" s="66"/>
      <c r="D36" s="67"/>
      <c r="E36" s="3">
        <f>'стоимость работ по видам'!N13</f>
        <v>3104.6400000000012</v>
      </c>
    </row>
    <row r="37" spans="1:5" ht="39.75" customHeight="1" thickBot="1">
      <c r="A37" s="12" t="s">
        <v>160</v>
      </c>
      <c r="B37" s="65" t="s">
        <v>123</v>
      </c>
      <c r="C37" s="66"/>
      <c r="D37" s="67"/>
      <c r="E37" s="3">
        <f>'стоимость работ по видам'!N14</f>
        <v>10304.7</v>
      </c>
    </row>
    <row r="38" spans="1:5" ht="39.75" customHeight="1" thickBot="1">
      <c r="A38" s="2" t="s">
        <v>61</v>
      </c>
      <c r="B38" s="72" t="s">
        <v>62</v>
      </c>
      <c r="C38" s="73"/>
      <c r="D38" s="74"/>
      <c r="E38" s="20">
        <f>SUM(E27:E37)</f>
        <v>43119.61</v>
      </c>
    </row>
    <row r="39" spans="1:6" ht="32.25" customHeight="1" thickBot="1">
      <c r="A39" s="18" t="s">
        <v>63</v>
      </c>
      <c r="B39" s="78" t="s">
        <v>64</v>
      </c>
      <c r="C39" s="79"/>
      <c r="D39" s="80"/>
      <c r="E39" s="19"/>
      <c r="F39" s="14"/>
    </row>
    <row r="40" spans="1:6" ht="31.5" customHeight="1" thickBot="1">
      <c r="A40" s="62" t="s">
        <v>163</v>
      </c>
      <c r="B40" s="65" t="s">
        <v>180</v>
      </c>
      <c r="C40" s="66"/>
      <c r="D40" s="67"/>
      <c r="E40" s="25"/>
      <c r="F40" s="14"/>
    </row>
    <row r="41" spans="1:6" ht="31.5" customHeight="1" thickBot="1">
      <c r="A41" s="63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63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64"/>
      <c r="B43" s="3" t="s">
        <v>66</v>
      </c>
      <c r="C43" s="1" t="s">
        <v>15</v>
      </c>
      <c r="D43" s="3" t="s">
        <v>66</v>
      </c>
      <c r="E43" s="41">
        <v>9.29</v>
      </c>
      <c r="F43" s="14"/>
    </row>
    <row r="44" spans="1:6" ht="27.75" customHeight="1" thickBot="1">
      <c r="A44" s="62" t="s">
        <v>181</v>
      </c>
      <c r="B44" s="75" t="s">
        <v>125</v>
      </c>
      <c r="C44" s="76"/>
      <c r="D44" s="77"/>
      <c r="E44" s="22"/>
      <c r="F44" s="14"/>
    </row>
    <row r="45" spans="1:6" ht="43.5" customHeight="1" thickBot="1">
      <c r="A45" s="63"/>
      <c r="B45" s="13" t="s">
        <v>65</v>
      </c>
      <c r="C45" s="21"/>
      <c r="D45" s="28" t="s">
        <v>65</v>
      </c>
      <c r="E45" s="27" t="s">
        <v>210</v>
      </c>
      <c r="F45" s="14"/>
    </row>
    <row r="46" spans="1:6" ht="27.75" customHeight="1" thickBot="1">
      <c r="A46" s="63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64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62" t="s">
        <v>165</v>
      </c>
      <c r="B48" s="75" t="s">
        <v>128</v>
      </c>
      <c r="C48" s="76"/>
      <c r="D48" s="77"/>
      <c r="E48" s="25"/>
      <c r="F48" s="14"/>
    </row>
    <row r="49" spans="1:6" ht="33" customHeight="1" thickBot="1">
      <c r="A49" s="63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63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64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62" t="s">
        <v>166</v>
      </c>
      <c r="B52" s="75" t="s">
        <v>124</v>
      </c>
      <c r="C52" s="76"/>
      <c r="D52" s="77"/>
      <c r="E52" s="15"/>
      <c r="F52" s="14"/>
    </row>
    <row r="53" spans="1:6" ht="54" customHeight="1" thickBot="1">
      <c r="A53" s="63"/>
      <c r="B53" s="13" t="s">
        <v>65</v>
      </c>
      <c r="C53" s="21"/>
      <c r="D53" s="28" t="s">
        <v>65</v>
      </c>
      <c r="E53" s="55" t="s">
        <v>208</v>
      </c>
      <c r="F53" s="14"/>
    </row>
    <row r="54" spans="1:6" ht="27.75" customHeight="1" thickBot="1">
      <c r="A54" s="63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64"/>
      <c r="B55" s="3" t="s">
        <v>66</v>
      </c>
      <c r="C55" s="1" t="s">
        <v>15</v>
      </c>
      <c r="D55" s="3" t="s">
        <v>66</v>
      </c>
      <c r="E55" s="3">
        <v>0.64</v>
      </c>
      <c r="F55" s="14"/>
    </row>
    <row r="56" spans="1:6" ht="27.75" customHeight="1" thickBot="1">
      <c r="A56" s="62" t="s">
        <v>167</v>
      </c>
      <c r="B56" s="75" t="s">
        <v>177</v>
      </c>
      <c r="C56" s="76"/>
      <c r="D56" s="77"/>
      <c r="E56" s="15"/>
      <c r="F56" s="14"/>
    </row>
    <row r="57" spans="1:6" ht="44.25" customHeight="1" thickBot="1">
      <c r="A57" s="63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63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64"/>
      <c r="B59" s="3" t="s">
        <v>66</v>
      </c>
      <c r="C59" s="1" t="s">
        <v>15</v>
      </c>
      <c r="D59" s="3" t="s">
        <v>66</v>
      </c>
      <c r="E59" s="3">
        <v>0.18</v>
      </c>
      <c r="F59" s="14"/>
    </row>
    <row r="60" spans="1:6" ht="31.5" customHeight="1" thickBot="1">
      <c r="A60" s="62" t="s">
        <v>168</v>
      </c>
      <c r="B60" s="81" t="s">
        <v>186</v>
      </c>
      <c r="C60" s="82"/>
      <c r="D60" s="82"/>
      <c r="E60" s="25"/>
      <c r="F60" s="14"/>
    </row>
    <row r="61" spans="1:6" ht="47.25" customHeight="1" thickBot="1">
      <c r="A61" s="63"/>
      <c r="B61" s="13" t="s">
        <v>65</v>
      </c>
      <c r="C61" s="21"/>
      <c r="D61" s="28" t="s">
        <v>65</v>
      </c>
      <c r="E61" s="24" t="s">
        <v>211</v>
      </c>
      <c r="F61" s="14"/>
    </row>
    <row r="62" spans="1:6" ht="31.5" customHeight="1" thickBot="1">
      <c r="A62" s="63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64"/>
      <c r="B63" s="3" t="s">
        <v>66</v>
      </c>
      <c r="C63" s="1" t="s">
        <v>15</v>
      </c>
      <c r="D63" s="3" t="s">
        <v>66</v>
      </c>
      <c r="E63" s="3">
        <v>0.37</v>
      </c>
      <c r="F63" s="14"/>
    </row>
    <row r="64" spans="1:6" ht="27.75" customHeight="1" thickBot="1">
      <c r="A64" s="62" t="s">
        <v>169</v>
      </c>
      <c r="B64" s="65" t="s">
        <v>120</v>
      </c>
      <c r="C64" s="66"/>
      <c r="D64" s="67"/>
      <c r="E64" s="22"/>
      <c r="F64" s="14"/>
    </row>
    <row r="65" spans="1:6" ht="41.25" customHeight="1" thickBot="1">
      <c r="A65" s="63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63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64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62" t="s">
        <v>170</v>
      </c>
      <c r="B68" s="65" t="s">
        <v>119</v>
      </c>
      <c r="C68" s="66"/>
      <c r="D68" s="67"/>
      <c r="E68" s="16"/>
      <c r="F68" s="14"/>
    </row>
    <row r="69" spans="1:6" ht="39.75" customHeight="1" thickBot="1">
      <c r="A69" s="63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63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64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62" t="s">
        <v>171</v>
      </c>
      <c r="B72" s="65" t="s">
        <v>127</v>
      </c>
      <c r="C72" s="66"/>
      <c r="D72" s="67"/>
      <c r="E72" s="16"/>
      <c r="F72" s="14"/>
    </row>
    <row r="73" spans="1:6" ht="38.25" customHeight="1" thickBot="1">
      <c r="A73" s="63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63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64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62" t="s">
        <v>172</v>
      </c>
      <c r="B76" s="65" t="s">
        <v>126</v>
      </c>
      <c r="C76" s="66"/>
      <c r="D76" s="67"/>
      <c r="E76" s="15"/>
      <c r="F76" s="14"/>
    </row>
    <row r="77" spans="1:6" ht="32.25" customHeight="1" thickBot="1">
      <c r="A77" s="63"/>
      <c r="B77" s="13" t="s">
        <v>65</v>
      </c>
      <c r="C77" s="21"/>
      <c r="D77" s="28" t="s">
        <v>65</v>
      </c>
      <c r="E77" s="26" t="s">
        <v>209</v>
      </c>
      <c r="F77" s="14"/>
    </row>
    <row r="78" spans="1:6" ht="27.75" customHeight="1" thickBot="1">
      <c r="A78" s="63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64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62" t="s">
        <v>173</v>
      </c>
      <c r="B80" s="65" t="s">
        <v>123</v>
      </c>
      <c r="C80" s="66"/>
      <c r="D80" s="67"/>
      <c r="E80" s="15"/>
      <c r="F80" s="14"/>
    </row>
    <row r="81" spans="1:6" ht="40.5" customHeight="1" thickBot="1">
      <c r="A81" s="63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63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64"/>
      <c r="B83" s="3" t="s">
        <v>66</v>
      </c>
      <c r="C83" s="1" t="s">
        <v>15</v>
      </c>
      <c r="D83" s="3" t="s">
        <v>66</v>
      </c>
      <c r="E83" s="3">
        <v>2.9</v>
      </c>
      <c r="F83">
        <f>E43+E47+E51+E55+E59+E63+E67+E71+E75+E79+E83</f>
        <v>21.069999999999997</v>
      </c>
    </row>
    <row r="84" spans="1:5" ht="39.75" customHeight="1" thickBot="1">
      <c r="A84" s="60" t="s">
        <v>67</v>
      </c>
      <c r="B84" s="61"/>
      <c r="C84" s="61"/>
      <c r="D84" s="61"/>
      <c r="E84" s="61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60" t="s">
        <v>77</v>
      </c>
      <c r="B89" s="61"/>
      <c r="C89" s="61"/>
      <c r="D89" s="61"/>
      <c r="E89" s="61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/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/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/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/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/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/>
    </row>
    <row r="96" spans="1:5" ht="23.25" customHeight="1" thickBot="1">
      <c r="A96" s="57" t="s">
        <v>182</v>
      </c>
      <c r="B96" s="58"/>
      <c r="C96" s="58"/>
      <c r="D96" s="58"/>
      <c r="E96" s="59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8" t="s">
        <v>193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8" t="s">
        <v>194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1867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1">
        <f>Лист1!B20</f>
        <v>23990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1">
        <v>21990.8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1">
        <v>1999.2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">
        <v>23990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">
        <v>21990.8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">
        <v>1999.2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9" t="s">
        <v>105</v>
      </c>
      <c r="B107" s="3" t="s">
        <v>85</v>
      </c>
      <c r="C107" s="1" t="s">
        <v>7</v>
      </c>
      <c r="D107" s="3" t="s">
        <v>85</v>
      </c>
      <c r="E107" s="48" t="s">
        <v>195</v>
      </c>
    </row>
    <row r="108" spans="1:5" ht="34.5" customHeight="1" thickBot="1">
      <c r="A108" s="50" t="s">
        <v>106</v>
      </c>
      <c r="B108" s="3" t="s">
        <v>2</v>
      </c>
      <c r="C108" s="1" t="s">
        <v>7</v>
      </c>
      <c r="D108" s="3" t="s">
        <v>2</v>
      </c>
      <c r="E108" s="48" t="s">
        <v>194</v>
      </c>
    </row>
    <row r="109" spans="1:5" ht="36.75" customHeight="1" thickBot="1">
      <c r="A109" s="50" t="s">
        <v>107</v>
      </c>
      <c r="B109" s="3" t="s">
        <v>88</v>
      </c>
      <c r="C109" s="1" t="s">
        <v>89</v>
      </c>
      <c r="D109" s="3" t="s">
        <v>88</v>
      </c>
      <c r="E109" s="3">
        <v>1867</v>
      </c>
    </row>
    <row r="110" spans="1:5" ht="33.75" customHeight="1" thickBot="1">
      <c r="A110" s="49" t="s">
        <v>109</v>
      </c>
      <c r="B110" s="3" t="s">
        <v>91</v>
      </c>
      <c r="C110" s="1" t="s">
        <v>15</v>
      </c>
      <c r="D110" s="3" t="s">
        <v>91</v>
      </c>
      <c r="E110" s="41">
        <f>Лист1!B21</f>
        <v>22513.37</v>
      </c>
    </row>
    <row r="111" spans="1:5" ht="39.75" customHeight="1" thickBot="1">
      <c r="A111" s="50" t="s">
        <v>111</v>
      </c>
      <c r="B111" s="3" t="s">
        <v>93</v>
      </c>
      <c r="C111" s="1" t="s">
        <v>15</v>
      </c>
      <c r="D111" s="3" t="s">
        <v>93</v>
      </c>
      <c r="E111" s="41">
        <v>20594.17</v>
      </c>
    </row>
    <row r="112" spans="1:5" ht="39.75" customHeight="1" thickBot="1">
      <c r="A112" s="50" t="s">
        <v>113</v>
      </c>
      <c r="B112" s="3" t="s">
        <v>95</v>
      </c>
      <c r="C112" s="1" t="s">
        <v>15</v>
      </c>
      <c r="D112" s="3" t="s">
        <v>95</v>
      </c>
      <c r="E112" s="41">
        <v>1919.2</v>
      </c>
    </row>
    <row r="113" spans="1:5" ht="55.5" customHeight="1" thickBot="1">
      <c r="A113" s="50" t="s">
        <v>115</v>
      </c>
      <c r="B113" s="3" t="s">
        <v>97</v>
      </c>
      <c r="C113" s="1" t="s">
        <v>15</v>
      </c>
      <c r="D113" s="3" t="s">
        <v>97</v>
      </c>
      <c r="E113" s="3">
        <v>22513.37</v>
      </c>
    </row>
    <row r="114" spans="1:5" ht="48.75" customHeight="1" thickBot="1">
      <c r="A114" s="49" t="s">
        <v>196</v>
      </c>
      <c r="B114" s="3" t="s">
        <v>99</v>
      </c>
      <c r="C114" s="1" t="s">
        <v>15</v>
      </c>
      <c r="D114" s="3" t="s">
        <v>99</v>
      </c>
      <c r="E114" s="3">
        <v>20594.17</v>
      </c>
    </row>
    <row r="115" spans="1:5" ht="45.75" thickBot="1">
      <c r="A115" s="50" t="s">
        <v>197</v>
      </c>
      <c r="B115" s="3" t="s">
        <v>101</v>
      </c>
      <c r="C115" s="1" t="s">
        <v>15</v>
      </c>
      <c r="D115" s="3" t="s">
        <v>101</v>
      </c>
      <c r="E115" s="3">
        <v>1919.2</v>
      </c>
    </row>
    <row r="116" spans="1:5" ht="60.75" thickBot="1">
      <c r="A116" s="49" t="s">
        <v>198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60" t="s">
        <v>104</v>
      </c>
      <c r="B117" s="61"/>
      <c r="C117" s="61"/>
      <c r="D117" s="61"/>
      <c r="E117" s="61"/>
    </row>
    <row r="118" spans="1:5" ht="30.75" thickBot="1">
      <c r="A118" s="50" t="s">
        <v>199</v>
      </c>
      <c r="B118" s="3" t="s">
        <v>69</v>
      </c>
      <c r="C118" s="1" t="s">
        <v>70</v>
      </c>
      <c r="D118" s="3" t="s">
        <v>69</v>
      </c>
      <c r="E118" s="3">
        <v>1</v>
      </c>
    </row>
    <row r="119" spans="1:5" ht="30.75" thickBot="1">
      <c r="A119" s="50" t="s">
        <v>200</v>
      </c>
      <c r="B119" s="3" t="s">
        <v>72</v>
      </c>
      <c r="C119" s="1" t="s">
        <v>70</v>
      </c>
      <c r="D119" s="3" t="s">
        <v>72</v>
      </c>
      <c r="E119" s="3">
        <v>1</v>
      </c>
    </row>
    <row r="120" spans="1:5" ht="45.75" thickBot="1">
      <c r="A120" s="50" t="s">
        <v>201</v>
      </c>
      <c r="B120" s="3" t="s">
        <v>74</v>
      </c>
      <c r="C120" s="1" t="s">
        <v>108</v>
      </c>
      <c r="D120" s="3" t="s">
        <v>74</v>
      </c>
      <c r="E120" s="3">
        <v>0</v>
      </c>
    </row>
    <row r="121" spans="1:5" ht="30.75" thickBot="1">
      <c r="A121" s="50" t="s">
        <v>202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60" t="s">
        <v>110</v>
      </c>
      <c r="B122" s="61"/>
      <c r="C122" s="61"/>
      <c r="D122" s="61"/>
      <c r="E122" s="61"/>
    </row>
    <row r="123" spans="1:5" ht="35.25" customHeight="1" thickBot="1">
      <c r="A123" s="50" t="s">
        <v>203</v>
      </c>
      <c r="B123" s="3" t="s">
        <v>112</v>
      </c>
      <c r="C123" s="1" t="s">
        <v>70</v>
      </c>
      <c r="D123" s="3" t="s">
        <v>112</v>
      </c>
      <c r="E123" s="48">
        <v>0</v>
      </c>
    </row>
    <row r="124" spans="1:5" ht="38.25" customHeight="1" thickBot="1">
      <c r="A124" s="50" t="s">
        <v>204</v>
      </c>
      <c r="B124" s="3" t="s">
        <v>114</v>
      </c>
      <c r="C124" s="1" t="s">
        <v>70</v>
      </c>
      <c r="D124" s="3" t="s">
        <v>114</v>
      </c>
      <c r="E124" s="48">
        <v>0</v>
      </c>
    </row>
    <row r="125" spans="1:5" ht="45.75" thickBot="1">
      <c r="A125" s="50" t="s">
        <v>205</v>
      </c>
      <c r="B125" s="3" t="s">
        <v>116</v>
      </c>
      <c r="C125" s="1" t="s">
        <v>15</v>
      </c>
      <c r="D125" s="3" t="s">
        <v>116</v>
      </c>
      <c r="E125" s="48">
        <v>0</v>
      </c>
    </row>
  </sheetData>
  <sheetProtection/>
  <mergeCells count="44"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B27:D27"/>
    <mergeCell ref="B28:D28"/>
    <mergeCell ref="A40:A43"/>
    <mergeCell ref="A44:A47"/>
    <mergeCell ref="B44:D44"/>
    <mergeCell ref="B39:D39"/>
    <mergeCell ref="B40:D4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A96:E96"/>
    <mergeCell ref="A117:E117"/>
    <mergeCell ref="A122:E122"/>
    <mergeCell ref="A80:A83"/>
    <mergeCell ref="A89:E89"/>
    <mergeCell ref="A84:E84"/>
    <mergeCell ref="B80:D8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2016-03-25T12:47:45Z</cp:lastPrinted>
  <dcterms:created xsi:type="dcterms:W3CDTF">1996-10-08T23:32:33Z</dcterms:created>
  <dcterms:modified xsi:type="dcterms:W3CDTF">2016-03-30T13:13:39Z</dcterms:modified>
  <cp:category/>
  <cp:version/>
  <cp:contentType/>
  <cp:contentStatus/>
</cp:coreProperties>
</file>